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uello\AppData\Local\Temp\wz13e9\"/>
    </mc:Choice>
  </mc:AlternateContent>
  <xr:revisionPtr revIDLastSave="0" documentId="13_ncr:1_{03E712E0-122B-46E0-BBAB-0D68BCEB9EB0}" xr6:coauthVersionLast="47" xr6:coauthVersionMax="47" xr10:uidLastSave="{00000000-0000-0000-0000-000000000000}"/>
  <bookViews>
    <workbookView xWindow="-108" yWindow="-108" windowWidth="23256" windowHeight="12576" activeTab="1" xr2:uid="{DC570886-4A15-40E5-96AF-91222CE231EB}"/>
  </bookViews>
  <sheets>
    <sheet name="Data for Bar Graph (# days)" sheetId="3" r:id="rId1"/>
    <sheet name="Bar Graph (# years)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3" l="1"/>
  <c r="K5" i="3"/>
  <c r="K6" i="3"/>
  <c r="A4" i="4" l="1"/>
  <c r="A5" i="4"/>
  <c r="A6" i="4"/>
  <c r="A3" i="4"/>
  <c r="I4" i="3" l="1"/>
  <c r="I5" i="3"/>
  <c r="O5" i="3" s="1"/>
  <c r="I6" i="3"/>
  <c r="I3" i="3"/>
  <c r="O3" i="3" l="1"/>
  <c r="L3" i="3" s="1"/>
  <c r="O6" i="3"/>
  <c r="O4" i="3"/>
  <c r="I6" i="4"/>
  <c r="I5" i="4"/>
  <c r="I4" i="4"/>
  <c r="H6" i="4"/>
  <c r="H5" i="4"/>
  <c r="H4" i="4"/>
  <c r="L5" i="3" l="1"/>
  <c r="D6" i="3"/>
  <c r="B6" i="4" s="1"/>
  <c r="E6" i="4"/>
  <c r="H6" i="3"/>
  <c r="D6" i="4" s="1"/>
  <c r="F6" i="3"/>
  <c r="Q6" i="3"/>
  <c r="M6" i="3" s="1"/>
  <c r="C6" i="4" l="1"/>
  <c r="W6" i="3"/>
  <c r="F6" i="4"/>
  <c r="R6" i="3"/>
  <c r="Q5" i="3"/>
  <c r="Q4" i="3"/>
  <c r="H5" i="3"/>
  <c r="D5" i="4" s="1"/>
  <c r="H4" i="3"/>
  <c r="D4" i="4" s="1"/>
  <c r="E5" i="4"/>
  <c r="E4" i="4"/>
  <c r="F4" i="3"/>
  <c r="D4" i="3"/>
  <c r="B4" i="4" s="1"/>
  <c r="F5" i="3"/>
  <c r="D5" i="3"/>
  <c r="B5" i="4" s="1"/>
  <c r="M4" i="3" l="1"/>
  <c r="F4" i="4" s="1"/>
  <c r="M5" i="3"/>
  <c r="F5" i="4" s="1"/>
  <c r="C5" i="4"/>
  <c r="C4" i="4"/>
  <c r="K6" i="4"/>
  <c r="G6" i="4" s="1"/>
  <c r="W4" i="3"/>
  <c r="R4" i="3"/>
  <c r="W5" i="3"/>
  <c r="R5" i="3"/>
  <c r="K5" i="4" l="1"/>
  <c r="K4" i="4"/>
  <c r="H3" i="4"/>
  <c r="G5" i="4" l="1"/>
  <c r="G4" i="4"/>
  <c r="H3" i="3" l="1"/>
  <c r="D3" i="4" s="1"/>
  <c r="F3" i="3"/>
  <c r="D3" i="3"/>
  <c r="B3" i="4" s="1"/>
  <c r="C3" i="4" l="1"/>
  <c r="I3" i="4" l="1"/>
  <c r="Q3" i="3"/>
  <c r="M3" i="3" l="1"/>
  <c r="F3" i="4" s="1"/>
  <c r="K3" i="3"/>
  <c r="R3" i="3"/>
  <c r="W3" i="3"/>
  <c r="E3" i="4" l="1"/>
  <c r="K3" i="4"/>
  <c r="G3" i="4" s="1"/>
</calcChain>
</file>

<file path=xl/sharedStrings.xml><?xml version="1.0" encoding="utf-8"?>
<sst xmlns="http://schemas.openxmlformats.org/spreadsheetml/2006/main" count="72" uniqueCount="67">
  <si>
    <t>Patent Number or Name of Exclusivity</t>
  </si>
  <si>
    <t>Earliest Filing Date of earliest patent (PCT filed)</t>
  </si>
  <si>
    <t xml:space="preserve">Earliest non-provisional priority date
(or FDA exlusivity approval date) or check continuity date
</t>
  </si>
  <si>
    <r>
      <t xml:space="preserve">Time from first patent earliest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earliest NP filing date of patent (# days)</t>
    </r>
  </si>
  <si>
    <t>Filing date</t>
  </si>
  <si>
    <r>
      <t xml:space="preserve">Earliest NP filing date </t>
    </r>
    <r>
      <rPr>
        <b/>
        <i/>
        <sz val="11"/>
        <color theme="1"/>
        <rFont val="Calibri"/>
        <family val="2"/>
        <scheme val="minor"/>
      </rPr>
      <t>to</t>
    </r>
    <r>
      <rPr>
        <sz val="11"/>
        <color theme="1"/>
        <rFont val="Calibri"/>
        <family val="2"/>
        <scheme val="minor"/>
      </rPr>
      <t xml:space="preserve"> application filing date (# days)</t>
    </r>
  </si>
  <si>
    <t>Issue date</t>
  </si>
  <si>
    <t>Filing date to issue date (# days)</t>
  </si>
  <si>
    <t>17- or 20-Year Expiration Date</t>
  </si>
  <si>
    <t>Approval Date (use date in UC Hastings Data) Look at orange book to compare and make note of a difference    https://www.accessdata.fda.gov/scripts/cder/ob/index.cfm)</t>
  </si>
  <si>
    <t xml:space="preserve"> Issue date and approval date (zero if issued after approval date) (# days)</t>
  </si>
  <si>
    <t>Expiration Date of Patent Referenced in Terminal Disclaimer (if no terminal disclaimer, link to column O value)</t>
  </si>
  <si>
    <r>
      <t xml:space="preserve">First FDA Approval to Patent Expiration Date if issued pre-approval </t>
    </r>
    <r>
      <rPr>
        <b/>
        <u/>
        <sz val="11"/>
        <rFont val="Calibri"/>
        <family val="2"/>
        <scheme val="minor"/>
      </rPr>
      <t>OR</t>
    </r>
    <r>
      <rPr>
        <sz val="11"/>
        <color theme="1"/>
        <rFont val="Calibri"/>
        <family val="2"/>
        <scheme val="minor"/>
      </rPr>
      <t xml:space="preserve"> Issue Date to Expiration date if issued post-approval (# days). "Expiration date" is TD expiration date (Q) if sooner than 17/20-year expiration date (I). Else, use 17/20-year expiration date (I).</t>
    </r>
  </si>
  <si>
    <t>Patent Term Adjustment (# days) [google public pair for days, checking for petitions]</t>
  </si>
  <si>
    <t>PTA-Adjusted Expiration Date (add PTA to 17/20-year expiration date)</t>
  </si>
  <si>
    <t>Patent Term Extension (# days)</t>
  </si>
  <si>
    <t>Terminal Disclaimer Expiration Date (compare expiration of Terminal disclaimer patents)</t>
  </si>
  <si>
    <t>PTE-Adjusted Expiration Date (add PTE to PTA-adjusted expiration date or Terminal Disclaimer expiration date)</t>
  </si>
  <si>
    <t>Expiration of Pediatric Exclusivity (six months after PTE adjusted expiration date (S))</t>
  </si>
  <si>
    <t xml:space="preserve">Pediatric exclusivity in days (# days) </t>
  </si>
  <si>
    <t>FDA Exclusivity Expiration Date</t>
  </si>
  <si>
    <t>FDA Exclusivity Period (difference between approval date and exclusivity expiration date; N/A for patents) (# days)</t>
  </si>
  <si>
    <t>Terminal Disclaimer (N/A if no terminal disclaimer) (# days)</t>
  </si>
  <si>
    <r>
      <t xml:space="preserve"># </t>
    </r>
    <r>
      <rPr>
        <b/>
        <u/>
        <sz val="11"/>
        <color rgb="FF000000"/>
        <rFont val="Calibri"/>
        <family val="2"/>
      </rPr>
      <t>OR</t>
    </r>
    <r>
      <rPr>
        <sz val="11"/>
        <color rgb="FF000000"/>
        <rFont val="Calibri"/>
        <family val="2"/>
      </rPr>
      <t xml:space="preserve"> Name of Exclusivity</t>
    </r>
  </si>
  <si>
    <t>MM/DD/YYYY</t>
  </si>
  <si>
    <t>"=DATEDIF(B2, C2, "D")"</t>
  </si>
  <si>
    <t>"=DATEDIF(C2, E2, "D")"</t>
  </si>
  <si>
    <t>"=DATEDIF(E2, G2, "D")"</t>
  </si>
  <si>
    <t>"=DATE(YEAR(C3) + 20,MONTH(C3),DAY(C3))"</t>
  </si>
  <si>
    <t>"=IF(J3&lt;G3, 0, IF(Q3&lt;I3, IF(Q3&lt;J3, (Q3-G3), (J3-G3)), IF(I3&lt;J3, (I3-G3), (J3-G3))))"</t>
  </si>
  <si>
    <t>MM/DD/YYYY (link to PTA/PTE-adjusted expiration date of earlier-filed patent's column O value; if no terminal disclaimer, link to patent's column O value)</t>
  </si>
  <si>
    <t>"=IF(G3&lt;J3, IF(Q3&lt;I3, (Q3-J3), (I3-J3)), IF(Q3&lt;I3, (Q3-G3), (I3-G3)))"</t>
  </si>
  <si>
    <t># (from Public PAIR or PE2E)</t>
  </si>
  <si>
    <t>"=I2+N2"</t>
  </si>
  <si>
    <t># (from PE2E)</t>
  </si>
  <si>
    <t>"=IF(L2&gt;O2, O2, L2)"</t>
  </si>
  <si>
    <t>"=Q2+P2"</t>
  </si>
  <si>
    <t>"=DATE(YEAR(R3),MONTH(R3) +6,DAY(R3))"</t>
  </si>
  <si>
    <t>"=S3-R3"</t>
  </si>
  <si>
    <t>"=DATEDIF(C6, T6, "D")"</t>
  </si>
  <si>
    <t>"=DATEDIF(Q2, O2, "D")"</t>
  </si>
  <si>
    <t>6761910 
(composition)</t>
  </si>
  <si>
    <t>8512747 
(method)</t>
  </si>
  <si>
    <t>9265720 
(method)</t>
  </si>
  <si>
    <t>9597281 
(method)</t>
  </si>
  <si>
    <t>Patent Number OR Name of Exclusivity</t>
  </si>
  <si>
    <t>Column1 (gap before earliest priority date)</t>
  </si>
  <si>
    <t>Earliest priority date</t>
  </si>
  <si>
    <t>U.S. Patent Application Pending</t>
  </si>
  <si>
    <t>Prior to FDA approval</t>
  </si>
  <si>
    <t>Drug &amp; Patent Approved (market exclusivity)</t>
  </si>
  <si>
    <t>Patent Term Adjustment</t>
  </si>
  <si>
    <t>Patent Term Extension</t>
  </si>
  <si>
    <t>FDCA Pediatric Exclusivity (PED)</t>
  </si>
  <si>
    <t>FDCA Exclusivity</t>
  </si>
  <si>
    <t>Terminal Disclaimer</t>
  </si>
  <si>
    <t>#</t>
  </si>
  <si>
    <t>"='Data for bar graph (# days)'!D2/365.25"</t>
  </si>
  <si>
    <t>"='Data for bar graph (# days)'!F2/365.25"</t>
  </si>
  <si>
    <t>"='Data for bar graph (# days)'!H2/365.25"</t>
  </si>
  <si>
    <t>"='Data for bar graph (# days)'!K2/365.25"</t>
  </si>
  <si>
    <t>"='Data for bar graph (# days)'!M2/365.25"</t>
  </si>
  <si>
    <t>"=IF(K2&gt;0, IF(((('Data for bar graph (# days)'!N2-'Data for bar graph (# days)'!W2))/365.25)&gt;0, (('Data for bar graph (# days)'!N2-'Data for bar graph (# days)'!W2))/365.25, 0), ('Data for bar graph (# days)'!N2/365.25))"</t>
  </si>
  <si>
    <t>"='Data for bar graph (# days)'!P2/365.25"</t>
  </si>
  <si>
    <t>"='Data for bar graph (# days)'!T2/365.25"</t>
  </si>
  <si>
    <t>"='Data for bar graph (# days)'!V6/365.25"</t>
  </si>
  <si>
    <t>"='Data for bar graph (# days)'!W5/365.25"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</si>
</sst>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name val="Calibri"/>
      <family val="2"/>
    </font>
    <font>
      <sz val="11"/>
      <color rgb="FF444444"/>
      <name val="Calibri"/>
      <family val="2"/>
      <charset val="1"/>
    </font>
    <font>
      <sz val="7"/>
      <color rgb="FF000000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D966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C99FF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4" fontId="0" fillId="0" borderId="0" xfId="0" applyNumberFormat="1"/>
    <xf numFmtId="2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Alignment="1">
      <alignment horizontal="center"/>
    </xf>
    <xf numFmtId="14" fontId="0" fillId="0" borderId="0" xfId="0" applyNumberFormat="1" applyFill="1"/>
    <xf numFmtId="0" fontId="0" fillId="0" borderId="0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5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1" fontId="0" fillId="0" borderId="0" xfId="0" applyNumberFormat="1"/>
    <xf numFmtId="0" fontId="10" fillId="0" borderId="0" xfId="0" quotePrefix="1" applyFont="1"/>
    <xf numFmtId="14" fontId="10" fillId="0" borderId="0" xfId="0" quotePrefix="1" applyNumberFormat="1" applyFont="1"/>
    <xf numFmtId="0" fontId="4" fillId="0" borderId="0" xfId="0" applyFont="1" applyFill="1" applyAlignment="1">
      <alignment horizontal="center"/>
    </xf>
    <xf numFmtId="0" fontId="0" fillId="0" borderId="0" xfId="0" applyAlignment="1"/>
    <xf numFmtId="0" fontId="11" fillId="0" borderId="0" xfId="0" applyFont="1"/>
    <xf numFmtId="0" fontId="7" fillId="0" borderId="0" xfId="0" applyFont="1" applyFill="1" applyBorder="1" applyAlignment="1">
      <alignment wrapText="1"/>
    </xf>
    <xf numFmtId="0" fontId="7" fillId="13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>
      <alignment horizontal="center" vertical="center" wrapText="1"/>
    </xf>
    <xf numFmtId="0" fontId="9" fillId="12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1" fillId="14" borderId="2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0" fontId="4" fillId="15" borderId="2" xfId="0" applyFont="1" applyFill="1" applyBorder="1" applyAlignment="1">
      <alignment horizontal="center" vertical="center" wrapText="1"/>
    </xf>
    <xf numFmtId="14" fontId="10" fillId="0" borderId="0" xfId="0" quotePrefix="1" applyNumberFormat="1" applyFont="1" applyFill="1"/>
    <xf numFmtId="0" fontId="10" fillId="0" borderId="0" xfId="0" quotePrefix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C5B3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Edluar (zolpidem</a:t>
            </a:r>
            <a:r>
              <a:rPr lang="en-US" sz="1600" b="1" baseline="0">
                <a:solidFill>
                  <a:sysClr val="windowText" lastClr="000000"/>
                </a:solidFill>
              </a:rPr>
              <a:t> tartrate</a:t>
            </a:r>
            <a:r>
              <a:rPr lang="en-US" sz="1600" b="1">
                <a:solidFill>
                  <a:sysClr val="windowText" lastClr="000000"/>
                </a:solidFill>
              </a:rPr>
              <a:t>;</a:t>
            </a:r>
            <a:r>
              <a:rPr lang="en-US" sz="1600" b="1" baseline="0">
                <a:solidFill>
                  <a:sysClr val="windowText" lastClr="000000"/>
                </a:solidFill>
              </a:rPr>
              <a:t> NDA 21997)</a:t>
            </a:r>
            <a:endParaRPr lang="en-US" sz="16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349405840284237E-2"/>
          <c:y val="4.7420413963563918E-2"/>
          <c:w val="0.88473034245609516"/>
          <c:h val="0.785987443492474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'Bar Graph (# years)'!$B$1</c:f>
              <c:strCache>
                <c:ptCount val="1"/>
                <c:pt idx="0">
                  <c:v>Column1 (gap before earliest priority date)</c:v>
                </c:pt>
              </c:strCache>
            </c:strRef>
          </c:tx>
          <c:spPr>
            <a:noFill/>
            <a:ln>
              <a:solidFill>
                <a:schemeClr val="bg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years)'!$B$3:$B$7</c15:sqref>
                  </c15:fullRef>
                </c:ext>
              </c:extLst>
              <c:f>'Bar Graph (# years)'!$B$3:$B$6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6.0889801505817935</c:v>
                </c:pt>
                <c:pt idx="3">
                  <c:v>6.0889801505817935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61F-429C-B648-83080D56F475}"/>
            </c:ext>
          </c:extLst>
        </c:ser>
        <c:ser>
          <c:idx val="1"/>
          <c:order val="1"/>
          <c:tx>
            <c:strRef>
              <c:f>'Bar Graph (# years)'!$C$1</c:f>
              <c:strCache>
                <c:ptCount val="1"/>
                <c:pt idx="0">
                  <c:v>Earliest priority date</c:v>
                </c:pt>
              </c:strCache>
            </c:strRef>
          </c:tx>
          <c:spPr>
            <a:pattFill prst="ltHorz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5F-4AFB-8CE3-8E41B2A2E9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5F-4AFB-8CE3-8E41B2A2E905}"/>
                </c:ext>
              </c:extLst>
            </c:dLbl>
            <c:dLbl>
              <c:idx val="3"/>
              <c:layout>
                <c:manualLayout>
                  <c:x val="5.9920106524633818E-3"/>
                  <c:y val="1.540099315750573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5F-4AFB-8CE3-8E41B2A2E9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years)'!$C$3:$C$7</c15:sqref>
                  </c15:fullRef>
                </c:ext>
              </c:extLst>
              <c:f>'Bar Graph (# years)'!$C$3:$C$6</c:f>
              <c:numCache>
                <c:formatCode>0.00</c:formatCode>
                <c:ptCount val="4"/>
                <c:pt idx="0">
                  <c:v>0</c:v>
                </c:pt>
                <c:pt idx="1">
                  <c:v>12.161533196440795</c:v>
                </c:pt>
                <c:pt idx="2">
                  <c:v>0</c:v>
                </c:pt>
                <c:pt idx="3">
                  <c:v>7.4962354551676933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1F-429C-B648-83080D56F475}"/>
            </c:ext>
          </c:extLst>
        </c:ser>
        <c:ser>
          <c:idx val="2"/>
          <c:order val="2"/>
          <c:tx>
            <c:strRef>
              <c:f>'Bar Graph (# years)'!$D$1</c:f>
              <c:strCache>
                <c:ptCount val="1"/>
                <c:pt idx="0">
                  <c:v>U.S. Patent Application Pending</c:v>
                </c:pt>
              </c:strCache>
            </c:strRef>
          </c:tx>
          <c:spPr>
            <a:pattFill prst="pct25">
              <a:fgClr>
                <a:srgbClr val="C0000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years)'!$D$3:$D$7</c15:sqref>
                  </c15:fullRef>
                </c:ext>
              </c:extLst>
              <c:f>'Bar Graph (# years)'!$D$3:$D$6</c:f>
              <c:numCache>
                <c:formatCode>0.00</c:formatCode>
                <c:ptCount val="4"/>
                <c:pt idx="0">
                  <c:v>4.8021902806297057</c:v>
                </c:pt>
                <c:pt idx="1">
                  <c:v>1.7440109514031485</c:v>
                </c:pt>
                <c:pt idx="2">
                  <c:v>10.327173169062286</c:v>
                </c:pt>
                <c:pt idx="3">
                  <c:v>3.9041752224503763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61F-429C-B648-83080D56F475}"/>
            </c:ext>
          </c:extLst>
        </c:ser>
        <c:ser>
          <c:idx val="3"/>
          <c:order val="3"/>
          <c:tx>
            <c:strRef>
              <c:f>'Bar Graph (# years)'!$E$1</c:f>
              <c:strCache>
                <c:ptCount val="1"/>
                <c:pt idx="0">
                  <c:v>Prior to FDA approval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CD-4E4D-9688-F80A056595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years)'!$E$3:$E$7</c15:sqref>
                  </c15:fullRef>
                </c:ext>
              </c:extLst>
              <c:f>'Bar Graph (# years)'!$E$3:$E$6</c:f>
              <c:numCache>
                <c:formatCode>0.00</c:formatCode>
                <c:ptCount val="4"/>
                <c:pt idx="0">
                  <c:v>4.6652977412731005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61F-429C-B648-83080D56F475}"/>
            </c:ext>
          </c:extLst>
        </c:ser>
        <c:ser>
          <c:idx val="4"/>
          <c:order val="4"/>
          <c:tx>
            <c:strRef>
              <c:f>'Bar Graph (# years)'!$F$1</c:f>
              <c:strCache>
                <c:ptCount val="1"/>
                <c:pt idx="0">
                  <c:v>Drug &amp; Patent Approved (market exclusivity)</c:v>
                </c:pt>
              </c:strCache>
            </c:strRef>
          </c:tx>
          <c:spPr>
            <a:solidFill>
              <a:srgbClr val="92D05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years)'!$F$3:$F$7</c15:sqref>
                  </c15:fullRef>
                </c:ext>
              </c:extLst>
              <c:f>'Bar Graph (# years)'!$F$3:$F$6</c:f>
              <c:numCache>
                <c:formatCode>0.00</c:formatCode>
                <c:ptCount val="4"/>
                <c:pt idx="0">
                  <c:v>10.532511978097194</c:v>
                </c:pt>
                <c:pt idx="1">
                  <c:v>6.0944558521560577</c:v>
                </c:pt>
                <c:pt idx="2">
                  <c:v>9.6728268309377139</c:v>
                </c:pt>
                <c:pt idx="3">
                  <c:v>8.5995893223819309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61F-429C-B648-83080D56F475}"/>
            </c:ext>
          </c:extLst>
        </c:ser>
        <c:ser>
          <c:idx val="5"/>
          <c:order val="5"/>
          <c:tx>
            <c:strRef>
              <c:f>'Bar Graph (# years)'!$G$1</c:f>
              <c:strCache>
                <c:ptCount val="1"/>
                <c:pt idx="0">
                  <c:v>Patent Term Adjustment</c:v>
                </c:pt>
              </c:strCache>
            </c:strRef>
          </c:tx>
          <c:spPr>
            <a:solidFill>
              <a:srgbClr val="00B0F0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3F-40BD-B01F-AB687A02C310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D8-474B-AA13-9ED24B058733}"/>
                </c:ext>
              </c:extLst>
            </c:dLbl>
            <c:dLbl>
              <c:idx val="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3D-4CCF-B76F-A720A5A534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years)'!$G$3:$G$7</c15:sqref>
                  </c15:fullRef>
                </c:ext>
              </c:extLst>
              <c:f>'Bar Graph (# years)'!$G$3:$G$6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5.333333333333333</c:v>
                </c:pt>
                <c:pt idx="3">
                  <c:v>1.4428473648186173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1F-429C-B648-83080D56F475}"/>
            </c:ext>
          </c:extLst>
        </c:ser>
        <c:ser>
          <c:idx val="7"/>
          <c:order val="6"/>
          <c:tx>
            <c:strRef>
              <c:f>'Bar Graph (# years)'!$H$1</c:f>
              <c:strCache>
                <c:ptCount val="1"/>
                <c:pt idx="0">
                  <c:v>Patent Term Extension</c:v>
                </c:pt>
              </c:strCache>
            </c:strRef>
          </c:tx>
          <c:spPr>
            <a:solidFill>
              <a:srgbClr val="CC99FF"/>
            </a:solid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years)'!$H$3:$H$7</c15:sqref>
                  </c15:fullRef>
                </c:ext>
              </c:extLst>
              <c:f>'Bar Graph (# years)'!$H$3:$H$6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2-408C-ACE2-26EB34FF67C7}"/>
            </c:ext>
          </c:extLst>
        </c:ser>
        <c:ser>
          <c:idx val="9"/>
          <c:order val="7"/>
          <c:tx>
            <c:strRef>
              <c:f>'Bar Graph (# years)'!$J$1</c:f>
              <c:strCache>
                <c:ptCount val="1"/>
                <c:pt idx="0">
                  <c:v>FDCA Exclusivity</c:v>
                </c:pt>
              </c:strCache>
            </c:strRef>
          </c:tx>
          <c:spPr>
            <a:pattFill prst="lgCheck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Lit>
              <c:ptCount val="4"/>
              <c:pt idx="0">
                <c:v>6761910 
(composition)</c:v>
              </c:pt>
              <c:pt idx="1">
                <c:v>8512747 
(method)</c:v>
              </c:pt>
              <c:pt idx="2">
                <c:v>9265720 
(method)</c:v>
              </c:pt>
              <c:pt idx="3">
                <c:v>9597281 
(method)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years)'!$J$3:$J$7</c15:sqref>
                  </c15:fullRef>
                </c:ext>
              </c:extLst>
              <c:f>'Bar Graph (# years)'!$J$3:$J$6</c:f>
              <c:numCache>
                <c:formatCode>0.0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8857-4539-B6E0-B458160AB11B}"/>
            </c:ext>
          </c:extLst>
        </c:ser>
        <c:ser>
          <c:idx val="6"/>
          <c:order val="8"/>
          <c:tx>
            <c:strRef>
              <c:f>'Bar Graph (# years)'!$I$1</c:f>
              <c:strCache>
                <c:ptCount val="1"/>
                <c:pt idx="0">
                  <c:v>FDCA Pediatric Exclusivity (PED)</c:v>
                </c:pt>
              </c:strCache>
            </c:strRef>
          </c:tx>
          <c:spPr>
            <a:pattFill prst="lgCheck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 w="19050"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years)'!$I$3:$I$7</c15:sqref>
                  </c15:fullRef>
                </c:ext>
              </c:extLst>
              <c:f>'Bar Graph (# years)'!$I$3:$I$6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61F-429C-B648-83080D56F475}"/>
            </c:ext>
          </c:extLst>
        </c:ser>
        <c:ser>
          <c:idx val="8"/>
          <c:order val="9"/>
          <c:tx>
            <c:strRef>
              <c:f>'Bar Graph (# years)'!$K$1</c:f>
              <c:strCache>
                <c:ptCount val="1"/>
                <c:pt idx="0">
                  <c:v>Terminal Disclaimer</c:v>
                </c:pt>
              </c:strCache>
            </c:strRef>
          </c:tx>
          <c:spPr>
            <a:pattFill prst="pct70">
              <a:fgClr>
                <a:schemeClr val="accent2"/>
              </a:fgClr>
              <a:bgClr>
                <a:schemeClr val="bg1"/>
              </a:bgClr>
            </a:patt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D8-474B-AA13-9ED24B05873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D8-474B-AA13-9ED24B0587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3F-40BD-B01F-AB687A02C31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D8-474B-AA13-9ED24B0587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'Bar Graph (# years)'!$A$3:$A$7</c15:sqref>
                  </c15:fullRef>
                </c:ext>
              </c:extLst>
              <c:f>'Bar Graph (# years)'!$A$3:$A$6</c:f>
              <c:strCache>
                <c:ptCount val="4"/>
                <c:pt idx="0">
                  <c:v>6761910 
(composition)</c:v>
                </c:pt>
                <c:pt idx="1">
                  <c:v>8512747 
(method)</c:v>
                </c:pt>
                <c:pt idx="2">
                  <c:v>9265720 
(method)</c:v>
                </c:pt>
                <c:pt idx="3">
                  <c:v>9597281 
(method)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'Bar Graph (# years)'!$K$3:$K$7</c15:sqref>
                  </c15:fullRef>
                </c:ext>
              </c:extLst>
              <c:f>'Bar Graph (# years)'!$K$3:$K$6</c:f>
              <c:numCache>
                <c:formatCode>0.000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D27-44D5-9AB2-5D53DEBF9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977983256"/>
        <c:axId val="977978664"/>
      </c:barChart>
      <c:catAx>
        <c:axId val="977983256"/>
        <c:scaling>
          <c:orientation val="minMax"/>
        </c:scaling>
        <c:delete val="0"/>
        <c:axPos val="l"/>
        <c:title>
          <c:tx>
            <c:rich>
              <a:bodyPr rot="5400000" spcFirstLastPara="1" vertOverflow="ellipsis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Patents or Exclusivities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5400000" spcFirstLastPara="1" vertOverflow="ellipsis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78664"/>
        <c:crosses val="autoZero"/>
        <c:auto val="1"/>
        <c:lblAlgn val="ctr"/>
        <c:lblOffset val="100"/>
        <c:noMultiLvlLbl val="0"/>
      </c:catAx>
      <c:valAx>
        <c:axId val="977978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>
                    <a:solidFill>
                      <a:sysClr val="windowText" lastClr="000000"/>
                    </a:solidFill>
                  </a:rPr>
                  <a:t>Years</a:t>
                </a:r>
              </a:p>
            </c:rich>
          </c:tx>
          <c:layout>
            <c:manualLayout>
              <c:xMode val="edge"/>
              <c:yMode val="edge"/>
              <c:x val="3.3891445314859971E-2"/>
              <c:y val="0.825317273375677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983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3.8106618996194053E-2"/>
          <c:y val="0.91693130883671781"/>
          <c:w val="0.95650838252408865"/>
          <c:h val="6.3360636387951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596900</xdr:colOff>
      <xdr:row>7</xdr:row>
      <xdr:rowOff>162651</xdr:rowOff>
    </xdr:from>
    <xdr:to>
      <xdr:col>11</xdr:col>
      <xdr:colOff>990600</xdr:colOff>
      <xdr:row>47</xdr:row>
      <xdr:rowOff>101600</xdr:rowOff>
    </xdr:to>
    <xdr:graphicFrame macro="">
      <xdr:nvGraphicFramePr>
        <xdr:cNvPr id="2" name="Chart 1" descr="EDLUAR (zolpidem tartrate; NDA 21997)&#10;&#10;EDLUAR (5 mg and 10 mg) was approved on March 13, 2009. There are no generics currently available.&#10;&#10;USPTO identified four patents that were listed in the Orange Book between 2005 and 2018. The patents include a product patent related to the sublingual tablet and three method patents, including one related to sublingually administering a sublingual tablet formulation, and two related to treating insomnia by administering a sublingual tablet containing zolpidem. The latest expiration date is February 25, 2031.&#10;">
          <a:extLst>
            <a:ext uri="{FF2B5EF4-FFF2-40B4-BE49-F238E27FC236}">
              <a16:creationId xmlns:a16="http://schemas.microsoft.com/office/drawing/2014/main" id="{212102B6-F8CF-4B65-996A-E5BE4FC6BC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0.00148</cdr:x>
      <cdr:y>0.86845</cdr:y>
    </cdr:from>
    <cdr:to>
      <cdr:x>0.99869</cdr:x>
      <cdr:y>0.90648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A5140F4-1933-4969-963F-80C4A27CD398}"/>
            </a:ext>
          </a:extLst>
        </cdr:cNvPr>
        <cdr:cNvSpPr txBox="1"/>
      </cdr:nvSpPr>
      <cdr:spPr>
        <a:xfrm xmlns:a="http://schemas.openxmlformats.org/drawingml/2006/main">
          <a:off x="28324" y="6564562"/>
          <a:ext cx="19022179" cy="287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 baseline="0">
              <a:solidFill>
                <a:sysClr val="windowText" lastClr="000000"/>
              </a:solidFill>
            </a:rPr>
            <a:t>          	       9/24/1999                                       9/24/2004                                          9/24/2009                                         9/24/2014                                      9/24/2019                                         9/24/2024                                          9/24/2029     	                9/24/2034	              	       </a:t>
          </a:r>
          <a:endParaRPr lang="en-US" sz="14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0.25202</cdr:x>
      <cdr:y>0.20263</cdr:y>
    </cdr:from>
    <cdr:to>
      <cdr:x>0.32942</cdr:x>
      <cdr:y>0.27923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D657F61D-E161-4756-BC29-CAC9DEA18DD4}"/>
            </a:ext>
            <a:ext uri="{147F2762-F138-4A5C-976F-8EAC2B608ADB}">
              <a16:predDERef xmlns:a16="http://schemas.microsoft.com/office/drawing/2014/main" pred="{AD7BCC37-5C32-44E8-ACB5-BFF6A946354F}"/>
            </a:ext>
          </a:extLst>
        </cdr:cNvPr>
        <cdr:cNvSpPr txBox="1"/>
      </cdr:nvSpPr>
      <cdr:spPr>
        <a:xfrm xmlns:a="http://schemas.openxmlformats.org/drawingml/2006/main">
          <a:off x="4807445" y="1531674"/>
          <a:ext cx="1476440" cy="578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8575" cmpd="sng">
          <a:solidFill>
            <a:srgbClr val="00B050"/>
          </a:solidFill>
          <a:prstDash val="sysDot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FDA Approval</a:t>
          </a:r>
        </a:p>
        <a:p xmlns:a="http://schemas.openxmlformats.org/drawingml/2006/main">
          <a:pPr algn="ctr"/>
          <a:r>
            <a:rPr lang="en-US" sz="1600" b="1">
              <a:solidFill>
                <a:srgbClr val="00B050"/>
              </a:solidFill>
            </a:rPr>
            <a:t>3/13/2009</a:t>
          </a:r>
        </a:p>
      </cdr:txBody>
    </cdr:sp>
  </cdr:relSizeAnchor>
  <cdr:relSizeAnchor xmlns:cdr="http://schemas.openxmlformats.org/drawingml/2006/chartDrawing">
    <cdr:from>
      <cdr:x>0.32737</cdr:x>
      <cdr:y>0.06035</cdr:y>
    </cdr:from>
    <cdr:to>
      <cdr:x>0.32944</cdr:x>
      <cdr:y>0.79069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D7BCC37-5C32-44E8-ACB5-BFF6A946354F}"/>
            </a:ext>
            <a:ext uri="{147F2762-F138-4A5C-976F-8EAC2B608ADB}">
              <a16:predDERef xmlns:a16="http://schemas.microsoft.com/office/drawing/2014/main" pred="{212102B6-F8CF-4B65-996A-E5BE4FC6BC7B}"/>
            </a:ext>
          </a:extLst>
        </cdr:cNvPr>
        <cdr:cNvCxnSpPr/>
      </cdr:nvCxnSpPr>
      <cdr:spPr>
        <a:xfrm xmlns:a="http://schemas.openxmlformats.org/drawingml/2006/main" flipH="1">
          <a:off x="6057543" y="446949"/>
          <a:ext cx="38457" cy="540932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0F800-4887-44D3-83E9-027D866E3A7F}">
  <dimension ref="A1:W19"/>
  <sheetViews>
    <sheetView zoomScale="90" zoomScaleNormal="90" workbookViewId="0">
      <pane xSplit="1" topLeftCell="B1" activePane="topRight" state="frozen"/>
      <selection pane="topRight" activeCell="D18" sqref="D18"/>
    </sheetView>
  </sheetViews>
  <sheetFormatPr defaultRowHeight="14.4" x14ac:dyDescent="0.3"/>
  <cols>
    <col min="1" max="1" width="42.33203125" bestFit="1" customWidth="1"/>
    <col min="2" max="2" width="17.44140625" customWidth="1"/>
    <col min="3" max="3" width="15.88671875" style="1" customWidth="1"/>
    <col min="4" max="4" width="27" customWidth="1"/>
    <col min="5" max="5" width="14.88671875" style="1" customWidth="1"/>
    <col min="6" max="6" width="24.6640625" customWidth="1"/>
    <col min="7" max="7" width="16" style="1" customWidth="1"/>
    <col min="8" max="8" width="25.33203125" customWidth="1"/>
    <col min="9" max="9" width="20.5546875" style="1" customWidth="1"/>
    <col min="10" max="10" width="22.6640625" bestFit="1" customWidth="1"/>
    <col min="11" max="11" width="20.5546875" customWidth="1"/>
    <col min="12" max="12" width="29.33203125" customWidth="1"/>
    <col min="13" max="13" width="30.44140625" customWidth="1"/>
    <col min="14" max="14" width="14.6640625" customWidth="1"/>
    <col min="15" max="15" width="18" customWidth="1"/>
    <col min="16" max="20" width="21.109375" customWidth="1"/>
    <col min="21" max="21" width="21.88671875" customWidth="1"/>
    <col min="22" max="22" width="27" customWidth="1"/>
    <col min="23" max="23" width="16.88671875" customWidth="1"/>
  </cols>
  <sheetData>
    <row r="1" spans="1:23" s="40" customFormat="1" ht="133.5" customHeight="1" x14ac:dyDescent="0.3">
      <c r="A1" s="32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4" t="s">
        <v>5</v>
      </c>
      <c r="G1" s="33" t="s">
        <v>6</v>
      </c>
      <c r="H1" s="35" t="s">
        <v>7</v>
      </c>
      <c r="I1" s="33" t="s">
        <v>8</v>
      </c>
      <c r="J1" s="33" t="s">
        <v>9</v>
      </c>
      <c r="K1" s="50" t="s">
        <v>10</v>
      </c>
      <c r="L1" s="33" t="s">
        <v>11</v>
      </c>
      <c r="M1" s="36" t="s">
        <v>12</v>
      </c>
      <c r="N1" s="37" t="s">
        <v>13</v>
      </c>
      <c r="O1" s="33" t="s">
        <v>14</v>
      </c>
      <c r="P1" s="16" t="s">
        <v>15</v>
      </c>
      <c r="Q1" s="33" t="s">
        <v>16</v>
      </c>
      <c r="R1" s="33" t="s">
        <v>17</v>
      </c>
      <c r="S1" s="51" t="s">
        <v>18</v>
      </c>
      <c r="T1" s="52" t="s">
        <v>19</v>
      </c>
      <c r="U1" s="41" t="s">
        <v>20</v>
      </c>
      <c r="V1" s="38" t="s">
        <v>21</v>
      </c>
      <c r="W1" s="39" t="s">
        <v>22</v>
      </c>
    </row>
    <row r="2" spans="1:23" s="17" customFormat="1" ht="90" customHeight="1" x14ac:dyDescent="0.3">
      <c r="A2" s="42" t="s">
        <v>23</v>
      </c>
      <c r="B2" s="23" t="s">
        <v>24</v>
      </c>
      <c r="C2" s="23" t="s">
        <v>24</v>
      </c>
      <c r="D2" s="23" t="s">
        <v>25</v>
      </c>
      <c r="E2" s="23" t="s">
        <v>24</v>
      </c>
      <c r="F2" s="23" t="s">
        <v>26</v>
      </c>
      <c r="G2" s="23" t="s">
        <v>24</v>
      </c>
      <c r="H2" s="23" t="s">
        <v>27</v>
      </c>
      <c r="I2" s="23" t="s">
        <v>28</v>
      </c>
      <c r="J2" s="23" t="s">
        <v>24</v>
      </c>
      <c r="K2" s="42" t="s">
        <v>29</v>
      </c>
      <c r="L2" s="23" t="s">
        <v>30</v>
      </c>
      <c r="M2" s="23" t="s">
        <v>31</v>
      </c>
      <c r="N2" s="23" t="s">
        <v>32</v>
      </c>
      <c r="O2" s="23" t="s">
        <v>33</v>
      </c>
      <c r="P2" s="23" t="s">
        <v>34</v>
      </c>
      <c r="Q2" s="23" t="s">
        <v>35</v>
      </c>
      <c r="R2" s="23" t="s">
        <v>36</v>
      </c>
      <c r="S2" s="53" t="s">
        <v>37</v>
      </c>
      <c r="T2" s="53" t="s">
        <v>38</v>
      </c>
      <c r="U2" s="24" t="s">
        <v>24</v>
      </c>
      <c r="V2" s="24" t="s">
        <v>39</v>
      </c>
      <c r="W2" s="24" t="s">
        <v>40</v>
      </c>
    </row>
    <row r="3" spans="1:23" s="8" customFormat="1" x14ac:dyDescent="0.3">
      <c r="A3" s="8" t="s">
        <v>41</v>
      </c>
      <c r="B3" s="14">
        <v>36427</v>
      </c>
      <c r="C3" s="14">
        <v>36427</v>
      </c>
      <c r="D3" s="9">
        <f>DATEDIF(B3, C3, "D")</f>
        <v>0</v>
      </c>
      <c r="E3" s="14">
        <v>36427</v>
      </c>
      <c r="F3" s="10">
        <f t="shared" ref="F3:F4" si="0">DATEDIF(C3, E3, "D")</f>
        <v>0</v>
      </c>
      <c r="G3" s="14">
        <v>38181</v>
      </c>
      <c r="H3" s="10">
        <f>DATEDIF(E3, G3, "D")</f>
        <v>1754</v>
      </c>
      <c r="I3" s="7">
        <f>DATE(YEAR(C3) + 20,MONTH(C3),DAY(C3))</f>
        <v>43732</v>
      </c>
      <c r="J3" s="14">
        <v>39885</v>
      </c>
      <c r="K3" s="10">
        <f>IF(J3&lt;G3, 0, IF(Q3&lt;I3, IF(Q3&lt;J3, (Q3-G3), (J3-G3)), IF(I3&lt;J3, (I3-G3), (J3-G3))))</f>
        <v>1704</v>
      </c>
      <c r="L3" s="7">
        <f>O3</f>
        <v>43732</v>
      </c>
      <c r="M3" s="9">
        <f>IF(G3&lt;J3, IF(Q3&lt;I3, (Q3-J3), (I3-J3)), IF(Q3&lt;I3, (Q3-G3), (I3-G3)))</f>
        <v>3847</v>
      </c>
      <c r="N3" s="10">
        <v>0</v>
      </c>
      <c r="O3" s="14">
        <f>I3+N3</f>
        <v>43732</v>
      </c>
      <c r="P3" s="9">
        <v>0</v>
      </c>
      <c r="Q3" s="14">
        <f>IF(L3&gt;O3, O3, L3)</f>
        <v>43732</v>
      </c>
      <c r="R3" s="14">
        <f>Q3+P3</f>
        <v>43732</v>
      </c>
      <c r="S3" s="62"/>
      <c r="T3" s="49"/>
      <c r="U3" s="10"/>
      <c r="V3" s="9"/>
      <c r="W3" s="10">
        <f>DATEDIF(Q3, O3, "D")</f>
        <v>0</v>
      </c>
    </row>
    <row r="4" spans="1:23" s="8" customFormat="1" x14ac:dyDescent="0.3">
      <c r="A4" s="8" t="s">
        <v>42</v>
      </c>
      <c r="B4" s="14">
        <v>36427</v>
      </c>
      <c r="C4" s="14">
        <v>36427</v>
      </c>
      <c r="D4" s="9">
        <f>DATEDIF(B4, C4, "D")</f>
        <v>0</v>
      </c>
      <c r="E4" s="14">
        <v>40869</v>
      </c>
      <c r="F4" s="10">
        <f t="shared" si="0"/>
        <v>4442</v>
      </c>
      <c r="G4" s="14">
        <v>41506</v>
      </c>
      <c r="H4" s="10">
        <f>DATEDIF(E4, G4, "D")</f>
        <v>637</v>
      </c>
      <c r="I4" s="7">
        <f t="shared" ref="I4:I6" si="1">DATE(YEAR(C4) + 20,MONTH(C4),DAY(C4))</f>
        <v>43732</v>
      </c>
      <c r="J4" s="14">
        <v>39885</v>
      </c>
      <c r="K4" s="10">
        <f t="shared" ref="K4:K6" si="2">IF(J4&lt;G4, 0, IF(Q4&lt;I4, IF(Q4&lt;J4, (Q4-G4), (J4-G4)), IF(I4&lt;J4, (I4-G4), (J4-G4))))</f>
        <v>0</v>
      </c>
      <c r="L4" s="7">
        <v>43732</v>
      </c>
      <c r="M4" s="9">
        <f>IF(G4&lt;J4, IF(Q4&lt;I4, (Q4-J4), (I4-J4)), IF(Q4&lt;I4, (Q4-G4), (I4-G4)))</f>
        <v>2226</v>
      </c>
      <c r="N4" s="46">
        <v>0</v>
      </c>
      <c r="O4" s="14">
        <f t="shared" ref="O4:O6" si="3">I4+N4</f>
        <v>43732</v>
      </c>
      <c r="P4" s="9">
        <v>0</v>
      </c>
      <c r="Q4" s="14">
        <f>IF(L4&gt;O4, O4, L4)</f>
        <v>43732</v>
      </c>
      <c r="R4" s="14">
        <f>Q4+P4</f>
        <v>43732</v>
      </c>
      <c r="S4" s="62"/>
      <c r="T4" s="63"/>
      <c r="U4" s="10"/>
      <c r="V4" s="9"/>
      <c r="W4" s="10">
        <f>DATEDIF(Q4, O4, "D")</f>
        <v>0</v>
      </c>
    </row>
    <row r="5" spans="1:23" s="8" customFormat="1" x14ac:dyDescent="0.3">
      <c r="A5" s="8" t="s">
        <v>43</v>
      </c>
      <c r="B5" s="14">
        <v>36427</v>
      </c>
      <c r="C5" s="14">
        <v>38651</v>
      </c>
      <c r="D5" s="9">
        <f t="shared" ref="D5:D6" si="4">DATEDIF(B5, C5, "D")</f>
        <v>2224</v>
      </c>
      <c r="E5" s="14">
        <v>38651</v>
      </c>
      <c r="F5" s="10">
        <f t="shared" ref="F5:F6" si="5">DATEDIF(C5, E5, "D")</f>
        <v>0</v>
      </c>
      <c r="G5" s="14">
        <v>42423</v>
      </c>
      <c r="H5" s="10">
        <f>DATEDIF(E5, G5, "D")</f>
        <v>3772</v>
      </c>
      <c r="I5" s="7">
        <f t="shared" si="1"/>
        <v>45956</v>
      </c>
      <c r="J5" s="14">
        <v>39885</v>
      </c>
      <c r="K5" s="10">
        <f t="shared" si="2"/>
        <v>0</v>
      </c>
      <c r="L5" s="14">
        <f>O5</f>
        <v>47904</v>
      </c>
      <c r="M5" s="9">
        <f>IF(G5&lt;J5, IF(Q5&lt;I5, (Q5-J5), (I5-J5)), IF(Q5&lt;I5, (Q5-G5), (I5-G5)))</f>
        <v>3533</v>
      </c>
      <c r="N5" s="10">
        <v>1948</v>
      </c>
      <c r="O5" s="14">
        <f>I5+N5</f>
        <v>47904</v>
      </c>
      <c r="P5" s="9">
        <v>0</v>
      </c>
      <c r="Q5" s="14">
        <f>IF(L5&gt;O5, O5, L5)</f>
        <v>47904</v>
      </c>
      <c r="R5" s="14">
        <f>Q5+P5</f>
        <v>47904</v>
      </c>
      <c r="S5" s="62"/>
      <c r="T5" s="63"/>
      <c r="V5" s="9"/>
      <c r="W5" s="10">
        <f>DATEDIF(Q5, O5, "D")</f>
        <v>0</v>
      </c>
    </row>
    <row r="6" spans="1:23" s="8" customFormat="1" x14ac:dyDescent="0.3">
      <c r="A6" s="8" t="s">
        <v>44</v>
      </c>
      <c r="B6" s="14">
        <v>36427</v>
      </c>
      <c r="C6" s="14">
        <v>38651</v>
      </c>
      <c r="D6" s="9">
        <f t="shared" si="4"/>
        <v>2224</v>
      </c>
      <c r="E6" s="14">
        <v>41389</v>
      </c>
      <c r="F6" s="10">
        <f t="shared" si="5"/>
        <v>2738</v>
      </c>
      <c r="G6" s="14">
        <v>42815</v>
      </c>
      <c r="H6" s="10">
        <f>DATEDIF(E6, G6, "D")</f>
        <v>1426</v>
      </c>
      <c r="I6" s="7">
        <f t="shared" si="1"/>
        <v>45956</v>
      </c>
      <c r="J6" s="14">
        <v>39885</v>
      </c>
      <c r="K6" s="10">
        <f t="shared" si="2"/>
        <v>0</v>
      </c>
      <c r="L6" s="14">
        <v>47904</v>
      </c>
      <c r="M6" s="9">
        <f>IF(G6&lt;J6, IF(Q6&lt;I6, (Q6-J6), (I6-J6)), IF(Q6&lt;I6, (Q6-G6), (I6-G6)))</f>
        <v>3141</v>
      </c>
      <c r="N6" s="10">
        <v>527</v>
      </c>
      <c r="O6" s="14">
        <f t="shared" si="3"/>
        <v>46483</v>
      </c>
      <c r="P6" s="9">
        <v>0</v>
      </c>
      <c r="Q6" s="14">
        <f>IF(L6&gt;O6, O6, L6)</f>
        <v>46483</v>
      </c>
      <c r="R6" s="14">
        <f>Q6+P6</f>
        <v>46483</v>
      </c>
      <c r="S6" s="62"/>
      <c r="T6" s="63"/>
      <c r="V6" s="9"/>
      <c r="W6" s="10">
        <f>DATEDIF(Q6, O6, "D")</f>
        <v>0</v>
      </c>
    </row>
    <row r="7" spans="1:23" x14ac:dyDescent="0.3">
      <c r="A7" s="15"/>
      <c r="B7" s="2"/>
      <c r="C7" s="2"/>
      <c r="D7" s="9"/>
      <c r="E7" s="2"/>
      <c r="F7" s="1"/>
      <c r="G7" s="2"/>
      <c r="H7" s="1"/>
      <c r="I7" s="7"/>
      <c r="J7" s="2"/>
      <c r="K7" s="10"/>
      <c r="L7" s="14"/>
      <c r="M7" s="9"/>
      <c r="N7" s="10"/>
      <c r="O7" s="14"/>
      <c r="P7" s="4"/>
      <c r="Q7" s="14"/>
      <c r="R7" s="14"/>
      <c r="S7" s="45"/>
      <c r="T7" s="44"/>
      <c r="U7" s="8"/>
      <c r="V7" s="9"/>
      <c r="W7" s="10"/>
    </row>
    <row r="8" spans="1:23" x14ac:dyDescent="0.3">
      <c r="L8" s="8"/>
      <c r="M8" s="8"/>
      <c r="N8" s="1"/>
      <c r="O8" s="14"/>
      <c r="P8" s="1"/>
      <c r="Q8" s="1"/>
      <c r="R8" s="1"/>
      <c r="S8" s="1"/>
      <c r="T8" s="1"/>
    </row>
    <row r="9" spans="1:23" x14ac:dyDescent="0.3">
      <c r="L9" s="8"/>
      <c r="M9" s="8"/>
      <c r="N9" s="1"/>
      <c r="O9" s="14"/>
      <c r="P9" s="1"/>
      <c r="Q9" s="1"/>
      <c r="R9" s="1"/>
      <c r="S9" s="1"/>
      <c r="T9" s="1"/>
    </row>
    <row r="10" spans="1:23" x14ac:dyDescent="0.3">
      <c r="D10" s="47"/>
      <c r="N10" s="1"/>
      <c r="O10" s="14"/>
      <c r="P10" s="1"/>
      <c r="Q10" s="1"/>
      <c r="R10" s="1"/>
      <c r="S10" s="1"/>
      <c r="T10" s="1"/>
    </row>
    <row r="11" spans="1:23" x14ac:dyDescent="0.3">
      <c r="D11" s="48"/>
      <c r="O11" s="14"/>
    </row>
    <row r="12" spans="1:23" x14ac:dyDescent="0.3">
      <c r="O12" s="14"/>
    </row>
    <row r="13" spans="1:23" x14ac:dyDescent="0.3">
      <c r="C13" s="2"/>
      <c r="O13" s="14"/>
    </row>
    <row r="14" spans="1:23" ht="15.6" x14ac:dyDescent="0.3">
      <c r="C14" s="18"/>
      <c r="D14" s="19"/>
      <c r="E14" s="18"/>
      <c r="F14" s="8"/>
      <c r="O14" s="14"/>
      <c r="V14" s="11"/>
    </row>
    <row r="15" spans="1:23" x14ac:dyDescent="0.3">
      <c r="O15" s="14"/>
    </row>
    <row r="16" spans="1:23" x14ac:dyDescent="0.3">
      <c r="J16" s="11"/>
      <c r="O16" s="14"/>
    </row>
    <row r="18" spans="11:11" x14ac:dyDescent="0.3">
      <c r="K18" s="11"/>
    </row>
    <row r="19" spans="11:11" x14ac:dyDescent="0.3">
      <c r="K19" s="11"/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94DE-1A28-45A1-8ADC-C69389F7B393}">
  <dimension ref="A1:AA9"/>
  <sheetViews>
    <sheetView tabSelected="1" zoomScale="75" zoomScaleNormal="75" workbookViewId="0">
      <pane ySplit="1" topLeftCell="A2" activePane="bottomLeft" state="frozen"/>
      <selection pane="bottomLeft" activeCell="A51" sqref="A51"/>
    </sheetView>
  </sheetViews>
  <sheetFormatPr defaultRowHeight="14.4" x14ac:dyDescent="0.3"/>
  <cols>
    <col min="1" max="1" width="36.5546875" bestFit="1" customWidth="1"/>
    <col min="2" max="2" width="22.44140625" customWidth="1"/>
    <col min="3" max="3" width="23" customWidth="1"/>
    <col min="4" max="4" width="21.33203125" customWidth="1"/>
    <col min="5" max="5" width="19.44140625" bestFit="1" customWidth="1"/>
    <col min="6" max="6" width="37.6640625" customWidth="1"/>
    <col min="7" max="7" width="38" customWidth="1"/>
    <col min="8" max="10" width="20" customWidth="1"/>
    <col min="11" max="11" width="21.5546875" customWidth="1"/>
    <col min="12" max="12" width="22.5546875" customWidth="1"/>
  </cols>
  <sheetData>
    <row r="1" spans="1:27" ht="69" customHeight="1" x14ac:dyDescent="0.3">
      <c r="A1" s="31" t="s">
        <v>45</v>
      </c>
      <c r="B1" s="31" t="s">
        <v>46</v>
      </c>
      <c r="C1" s="25" t="s">
        <v>47</v>
      </c>
      <c r="D1" s="26" t="s">
        <v>48</v>
      </c>
      <c r="E1" s="27" t="s">
        <v>49</v>
      </c>
      <c r="F1" s="28" t="s">
        <v>50</v>
      </c>
      <c r="G1" s="29" t="s">
        <v>51</v>
      </c>
      <c r="H1" s="61" t="s">
        <v>52</v>
      </c>
      <c r="I1" s="58" t="s">
        <v>53</v>
      </c>
      <c r="J1" s="30" t="s">
        <v>54</v>
      </c>
      <c r="K1" s="54" t="s">
        <v>55</v>
      </c>
      <c r="L1" s="20"/>
    </row>
    <row r="2" spans="1:27" ht="112.5" customHeight="1" x14ac:dyDescent="0.3">
      <c r="A2" s="22" t="s">
        <v>56</v>
      </c>
      <c r="B2" s="22" t="s">
        <v>57</v>
      </c>
      <c r="C2" s="22" t="s">
        <v>58</v>
      </c>
      <c r="D2" s="22" t="s">
        <v>59</v>
      </c>
      <c r="E2" s="22" t="s">
        <v>60</v>
      </c>
      <c r="F2" s="22" t="s">
        <v>61</v>
      </c>
      <c r="G2" s="22" t="s">
        <v>62</v>
      </c>
      <c r="H2" s="22" t="s">
        <v>63</v>
      </c>
      <c r="I2" s="22" t="s">
        <v>64</v>
      </c>
      <c r="J2" s="22" t="s">
        <v>65</v>
      </c>
      <c r="K2" s="55" t="s">
        <v>66</v>
      </c>
      <c r="L2" s="20"/>
      <c r="M2" s="20"/>
      <c r="N2" s="20"/>
      <c r="O2" s="20"/>
      <c r="P2" s="20"/>
      <c r="Q2" s="20"/>
      <c r="R2" s="21"/>
      <c r="S2" s="21"/>
      <c r="T2" s="21"/>
      <c r="U2" s="21"/>
      <c r="V2" s="20"/>
      <c r="W2" s="20"/>
      <c r="X2" s="20"/>
      <c r="Y2" s="20"/>
      <c r="Z2" s="20"/>
      <c r="AA2" s="20"/>
    </row>
    <row r="3" spans="1:27" x14ac:dyDescent="0.3">
      <c r="A3" s="12" t="str">
        <f>'Data for Bar Graph (# days)'!A3</f>
        <v>6761910 
(composition)</v>
      </c>
      <c r="B3" s="12">
        <f>'Data for Bar Graph (# days)'!D3/365.25</f>
        <v>0</v>
      </c>
      <c r="C3" s="5">
        <f>'Data for Bar Graph (# days)'!F3/365.25</f>
        <v>0</v>
      </c>
      <c r="D3" s="5">
        <f>'Data for Bar Graph (# days)'!H3/365.25</f>
        <v>4.8021902806297057</v>
      </c>
      <c r="E3" s="12">
        <f>'Data for Bar Graph (# days)'!K3/365.25</f>
        <v>4.6652977412731005</v>
      </c>
      <c r="F3" s="5">
        <f>'Data for Bar Graph (# days)'!M3/365.25</f>
        <v>10.532511978097194</v>
      </c>
      <c r="G3" s="5">
        <f>IF(K3&gt;0, IF(((('Data for Bar Graph (# days)'!N3-'Data for Bar Graph (# days)'!W3))/365.25)&gt;0, (('Data for Bar Graph (# days)'!N3-'Data for Bar Graph (# days)'!W3))/365.25, 0), ('Data for Bar Graph (# days)'!N3/365.25))</f>
        <v>0</v>
      </c>
      <c r="H3" s="5">
        <f>'Data for Bar Graph (# days)'!P3/365.25</f>
        <v>0</v>
      </c>
      <c r="I3" s="59">
        <f>'Data for Bar Graph (# days)'!T3/365.25</f>
        <v>0</v>
      </c>
      <c r="J3" s="60"/>
      <c r="K3" s="13">
        <f>'Data for Bar Graph (# days)'!W3/365.25</f>
        <v>0</v>
      </c>
      <c r="L3" s="56"/>
    </row>
    <row r="4" spans="1:27" x14ac:dyDescent="0.3">
      <c r="A4" s="12" t="str">
        <f>'Data for Bar Graph (# days)'!A4</f>
        <v>8512747 
(method)</v>
      </c>
      <c r="B4" s="12">
        <f>'Data for Bar Graph (# days)'!D4/365.25</f>
        <v>0</v>
      </c>
      <c r="C4" s="5">
        <f>'Data for Bar Graph (# days)'!F4/365.25</f>
        <v>12.161533196440795</v>
      </c>
      <c r="D4" s="5">
        <f>'Data for Bar Graph (# days)'!H4/365.25</f>
        <v>1.7440109514031485</v>
      </c>
      <c r="E4" s="12">
        <f>'Data for Bar Graph (# days)'!K4/365.25</f>
        <v>0</v>
      </c>
      <c r="F4" s="5">
        <f>'Data for Bar Graph (# days)'!M4/365.25</f>
        <v>6.0944558521560577</v>
      </c>
      <c r="G4" s="5">
        <f>IF(K4&gt;0, IF(((('Data for Bar Graph (# days)'!N4-'Data for Bar Graph (# days)'!W4))/365.25)&gt;0, (('Data for Bar Graph (# days)'!N4-'Data for Bar Graph (# days)'!W4))/365.25, 0), ('Data for Bar Graph (# days)'!N4/365.25))</f>
        <v>0</v>
      </c>
      <c r="H4" s="5">
        <f>'Data for Bar Graph (# days)'!P4/365.25</f>
        <v>0</v>
      </c>
      <c r="I4" s="59">
        <f>'Data for Bar Graph (# days)'!T4/365.25</f>
        <v>0</v>
      </c>
      <c r="J4" s="60"/>
      <c r="K4" s="13">
        <f>'Data for Bar Graph (# days)'!W4/365.25</f>
        <v>0</v>
      </c>
      <c r="L4" s="56"/>
    </row>
    <row r="5" spans="1:27" x14ac:dyDescent="0.3">
      <c r="A5" s="12" t="str">
        <f>'Data for Bar Graph (# days)'!A5</f>
        <v>9265720 
(method)</v>
      </c>
      <c r="B5" s="12">
        <f>'Data for Bar Graph (# days)'!D5/365.25</f>
        <v>6.0889801505817935</v>
      </c>
      <c r="C5" s="5">
        <f>'Data for Bar Graph (# days)'!F5/365.25</f>
        <v>0</v>
      </c>
      <c r="D5" s="5">
        <f>'Data for Bar Graph (# days)'!H5/365.25</f>
        <v>10.327173169062286</v>
      </c>
      <c r="E5" s="12">
        <f>'Data for Bar Graph (# days)'!K5/365.25</f>
        <v>0</v>
      </c>
      <c r="F5" s="5">
        <f>'Data for Bar Graph (# days)'!M5/365.25</f>
        <v>9.6728268309377139</v>
      </c>
      <c r="G5" s="5">
        <f>IF(K5&gt;0, IF(((('Data for Bar Graph (# days)'!N5-'Data for Bar Graph (# days)'!W5))/365.25)&gt;0, (('Data for Bar Graph (# days)'!N5-'Data for Bar Graph (# days)'!W5))/365.25, 0), ('Data for Bar Graph (# days)'!N5/365.25))</f>
        <v>5.333333333333333</v>
      </c>
      <c r="H5" s="5">
        <f>'Data for Bar Graph (# days)'!P5/365.25</f>
        <v>0</v>
      </c>
      <c r="I5" s="59">
        <f>'Data for Bar Graph (# days)'!T5/365.25</f>
        <v>0</v>
      </c>
      <c r="J5" s="60"/>
      <c r="K5" s="13">
        <f>'Data for Bar Graph (# days)'!W5/365.25</f>
        <v>0</v>
      </c>
      <c r="L5" s="56"/>
    </row>
    <row r="6" spans="1:27" x14ac:dyDescent="0.3">
      <c r="A6" s="12" t="str">
        <f>'Data for Bar Graph (# days)'!A6</f>
        <v>9597281 
(method)</v>
      </c>
      <c r="B6" s="12">
        <f>'Data for Bar Graph (# days)'!D6/365.25</f>
        <v>6.0889801505817935</v>
      </c>
      <c r="C6" s="5">
        <f>'Data for Bar Graph (# days)'!F6/365.25</f>
        <v>7.4962354551676933</v>
      </c>
      <c r="D6" s="5">
        <f>'Data for Bar Graph (# days)'!H6/365.25</f>
        <v>3.9041752224503763</v>
      </c>
      <c r="E6" s="12">
        <f>'Data for Bar Graph (# days)'!K6/365.25</f>
        <v>0</v>
      </c>
      <c r="F6" s="5">
        <f>'Data for Bar Graph (# days)'!M6/365.25</f>
        <v>8.5995893223819309</v>
      </c>
      <c r="G6" s="5">
        <f>IF(K6&gt;0, IF(((('Data for Bar Graph (# days)'!N6-'Data for Bar Graph (# days)'!W6))/365.25)&gt;0, (('Data for Bar Graph (# days)'!N6-'Data for Bar Graph (# days)'!W6))/365.25, 0), ('Data for Bar Graph (# days)'!N6/365.25))</f>
        <v>1.4428473648186173</v>
      </c>
      <c r="H6" s="5">
        <f>'Data for Bar Graph (# days)'!P6/365.25</f>
        <v>0</v>
      </c>
      <c r="I6" s="59">
        <f>'Data for Bar Graph (# days)'!T6/365.25</f>
        <v>0</v>
      </c>
      <c r="J6" s="60"/>
      <c r="K6" s="13">
        <f>'Data for Bar Graph (# days)'!W6/365.25</f>
        <v>0</v>
      </c>
      <c r="L6" s="56"/>
    </row>
    <row r="7" spans="1:27" x14ac:dyDescent="0.3">
      <c r="A7" s="3"/>
      <c r="B7" s="12"/>
      <c r="C7" s="5"/>
      <c r="D7" s="5"/>
      <c r="E7" s="12"/>
      <c r="F7" s="5"/>
      <c r="G7" s="6"/>
      <c r="H7" s="6"/>
      <c r="I7" s="6"/>
      <c r="J7" s="57"/>
      <c r="K7" s="13"/>
      <c r="L7" s="5"/>
    </row>
    <row r="8" spans="1:27" x14ac:dyDescent="0.3">
      <c r="J8" s="43"/>
    </row>
    <row r="9" spans="1:27" x14ac:dyDescent="0.3">
      <c r="J9" s="43"/>
    </row>
  </sheetData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E8BA579500E0408E7817D3257F2C67" ma:contentTypeVersion="5" ma:contentTypeDescription="Create a new document." ma:contentTypeScope="" ma:versionID="e56f35ac8d2fff1c19a6f7da07ce38b2">
  <xsd:schema xmlns:xsd="http://www.w3.org/2001/XMLSchema" xmlns:xs="http://www.w3.org/2001/XMLSchema" xmlns:p="http://schemas.microsoft.com/office/2006/metadata/properties" xmlns:ns2="911a242a-b86b-4d84-b653-fe89a0c00260" xmlns:ns3="0f237262-9dbc-4cdd-8adf-cd692af5474e" targetNamespace="http://schemas.microsoft.com/office/2006/metadata/properties" ma:root="true" ma:fieldsID="833f161edb6f61ba768cee7993755890" ns2:_="" ns3:_="">
    <xsd:import namespace="911a242a-b86b-4d84-b653-fe89a0c00260"/>
    <xsd:import namespace="0f237262-9dbc-4cdd-8adf-cd692af54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1a242a-b86b-4d84-b653-fe89a0c002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237262-9dbc-4cdd-8adf-cd692af547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f237262-9dbc-4cdd-8adf-cd692af5474e">
      <UserInfo>
        <DisplayName>Needham, Drew</DisplayName>
        <AccountId>22</AccountId>
        <AccountType/>
      </UserInfo>
      <UserInfo>
        <DisplayName>Reinbold, Patric</DisplayName>
        <AccountId>21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6D7B63-AA9F-4B94-A28A-42DA2D8806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1a242a-b86b-4d84-b653-fe89a0c00260"/>
    <ds:schemaRef ds:uri="0f237262-9dbc-4cdd-8adf-cd692af547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D44154-6D06-4069-80A8-3FC6004DDD91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0f237262-9dbc-4cdd-8adf-cd692af5474e"/>
    <ds:schemaRef ds:uri="911a242a-b86b-4d84-b653-fe89a0c00260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7B4F45D-1D8C-4FFC-ADFD-7DA463697B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Bar Graph (# days)</vt:lpstr>
      <vt:lpstr>Bar Graph (# years)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Reinbold, Patric</dc:creator>
  <cp:keywords/>
  <dc:description/>
  <cp:lastModifiedBy>Arguello, Michael</cp:lastModifiedBy>
  <cp:revision/>
  <dcterms:created xsi:type="dcterms:W3CDTF">2022-03-11T13:11:25Z</dcterms:created>
  <dcterms:modified xsi:type="dcterms:W3CDTF">2024-05-30T20:25:31Z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0x01010072E8BA579500E0408E7817D3257F2C67</vt:lpwstr>
  </property>
</Properties>
</file>